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usu0\OneDrive\デスクトップ\"/>
    </mc:Choice>
  </mc:AlternateContent>
  <xr:revisionPtr revIDLastSave="0" documentId="8_{E52F727E-566A-4046-8D14-E7302E93AA32}" xr6:coauthVersionLast="47" xr6:coauthVersionMax="47" xr10:uidLastSave="{00000000-0000-0000-0000-000000000000}"/>
  <bookViews>
    <workbookView xWindow="-120" yWindow="-120" windowWidth="29040" windowHeight="15720" activeTab="2" xr2:uid="{FC75F902-9309-437D-B57D-FE7998A47997}"/>
  </bookViews>
  <sheets>
    <sheet name="Sheet1" sheetId="1" r:id="rId1"/>
    <sheet name="Sheet2" sheetId="2" r:id="rId2"/>
    <sheet name="Sheet3" sheetId="3" r:id="rId3"/>
  </sheets>
  <definedNames>
    <definedName name="_xlnm.Print_Area" localSheetId="2">Sheet3!$A$1:$K$41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3" l="1"/>
  <c r="E29" i="3"/>
  <c r="F27" i="3"/>
  <c r="G18" i="3"/>
  <c r="H18" i="3" s="1"/>
  <c r="I18" i="3" s="1"/>
  <c r="G21" i="3"/>
  <c r="H21" i="3" s="1"/>
  <c r="I21" i="3" s="1"/>
  <c r="G22" i="3"/>
  <c r="H22" i="3" s="1"/>
  <c r="I22" i="3" s="1"/>
  <c r="E18" i="3"/>
  <c r="E17" i="3"/>
  <c r="G17" i="3" s="1"/>
  <c r="E24" i="3"/>
  <c r="G24" i="3" s="1"/>
  <c r="E20" i="3"/>
  <c r="G20" i="3" s="1"/>
  <c r="H20" i="3" s="1"/>
  <c r="I20" i="3" s="1"/>
  <c r="E25" i="3"/>
  <c r="E21" i="3"/>
  <c r="E22" i="3"/>
  <c r="E19" i="3"/>
  <c r="G19" i="3" s="1"/>
  <c r="H19" i="3" s="1"/>
  <c r="I19" i="3" s="1"/>
  <c r="E23" i="3"/>
  <c r="G23" i="3" s="1"/>
  <c r="H23" i="3" s="1"/>
  <c r="I23" i="3" s="1"/>
  <c r="E4" i="3"/>
  <c r="F4" i="3"/>
  <c r="G4" i="3"/>
  <c r="E5" i="3"/>
  <c r="G5" i="3" s="1"/>
  <c r="F5" i="3"/>
  <c r="E6" i="3"/>
  <c r="G6" i="3" s="1"/>
  <c r="F6" i="3"/>
  <c r="E7" i="3"/>
  <c r="G7" i="3" s="1"/>
  <c r="F7" i="3"/>
  <c r="E8" i="3"/>
  <c r="F8" i="3"/>
  <c r="G8" i="3"/>
  <c r="E9" i="3"/>
  <c r="G9" i="3" s="1"/>
  <c r="F9" i="3"/>
  <c r="E10" i="3"/>
  <c r="G10" i="3" s="1"/>
  <c r="F10" i="3"/>
  <c r="E11" i="3"/>
  <c r="G11" i="3" s="1"/>
  <c r="F11" i="3"/>
  <c r="D13" i="3"/>
  <c r="C13" i="3"/>
  <c r="G3" i="3"/>
  <c r="F3" i="3"/>
  <c r="E3" i="3"/>
  <c r="E29" i="2"/>
  <c r="F26" i="2"/>
  <c r="G18" i="2"/>
  <c r="H18" i="2" s="1"/>
  <c r="I18" i="2" s="1"/>
  <c r="E17" i="2"/>
  <c r="G17" i="2" s="1"/>
  <c r="H17" i="2" s="1"/>
  <c r="I17" i="2" s="1"/>
  <c r="E18" i="2"/>
  <c r="E19" i="2"/>
  <c r="G19" i="2" s="1"/>
  <c r="E20" i="2"/>
  <c r="G20" i="2" s="1"/>
  <c r="H20" i="2" s="1"/>
  <c r="I20" i="2" s="1"/>
  <c r="E21" i="2"/>
  <c r="G21" i="2" s="1"/>
  <c r="H21" i="2" s="1"/>
  <c r="I21" i="2" s="1"/>
  <c r="E22" i="2"/>
  <c r="G22" i="2" s="1"/>
  <c r="H22" i="2" s="1"/>
  <c r="I22" i="2" s="1"/>
  <c r="E23" i="2"/>
  <c r="E24" i="2"/>
  <c r="G24" i="2" s="1"/>
  <c r="H24" i="2" s="1"/>
  <c r="I24" i="2" s="1"/>
  <c r="G16" i="2"/>
  <c r="H16" i="2" s="1"/>
  <c r="E16" i="2"/>
  <c r="D13" i="2"/>
  <c r="G13" i="2"/>
  <c r="C13" i="2"/>
  <c r="E4" i="2"/>
  <c r="F4" i="2"/>
  <c r="G4" i="2"/>
  <c r="E5" i="2"/>
  <c r="G5" i="2" s="1"/>
  <c r="F5" i="2"/>
  <c r="E6" i="2"/>
  <c r="F6" i="2"/>
  <c r="G6" i="2"/>
  <c r="E7" i="2"/>
  <c r="G7" i="2" s="1"/>
  <c r="F7" i="2"/>
  <c r="E8" i="2"/>
  <c r="F8" i="2"/>
  <c r="G8" i="2"/>
  <c r="E9" i="2"/>
  <c r="G9" i="2" s="1"/>
  <c r="F9" i="2"/>
  <c r="E10" i="2"/>
  <c r="F10" i="2"/>
  <c r="G10" i="2"/>
  <c r="E11" i="2"/>
  <c r="G11" i="2" s="1"/>
  <c r="F11" i="2"/>
  <c r="G3" i="2"/>
  <c r="F3" i="2"/>
  <c r="E3" i="2"/>
  <c r="H17" i="3" l="1"/>
  <c r="G25" i="3"/>
  <c r="H25" i="3" s="1"/>
  <c r="I25" i="3" s="1"/>
  <c r="E27" i="3"/>
  <c r="H24" i="3"/>
  <c r="I24" i="3" s="1"/>
  <c r="G13" i="3"/>
  <c r="G23" i="2"/>
  <c r="H19" i="2"/>
  <c r="I19" i="2" s="1"/>
  <c r="E26" i="2"/>
  <c r="I16" i="2"/>
  <c r="G27" i="3" l="1"/>
  <c r="I17" i="3"/>
  <c r="H27" i="3"/>
  <c r="G26" i="2"/>
  <c r="H23" i="2"/>
  <c r="I23" i="2" l="1"/>
  <c r="E28" i="2"/>
  <c r="H26" i="2"/>
</calcChain>
</file>

<file path=xl/sharedStrings.xml><?xml version="1.0" encoding="utf-8"?>
<sst xmlns="http://schemas.openxmlformats.org/spreadsheetml/2006/main" count="241" uniqueCount="101">
  <si>
    <t>＜問 題＞</t>
  </si>
  <si>
    <t>　 表題は表の中央、見出しは中央揃え、文字は左揃え、数字は右揃えとし、3桁ごとにコンマをつけること。</t>
  </si>
  <si>
    <t>2. 使用したテーブルを印刷しなさい。（表の形式は問わない）</t>
  </si>
  <si>
    <t>3. データ保存またはすべての表の数式印刷をしなさい。</t>
  </si>
  <si>
    <t>4. 試験時間は30分とする。ただし、印刷は試験時間外とする。</t>
  </si>
  <si>
    <t>C O</t>
  </si>
  <si>
    <t>氏名</t>
  </si>
  <si>
    <t>販売数</t>
  </si>
  <si>
    <t>販売額</t>
  </si>
  <si>
    <t>勤務日数</t>
  </si>
  <si>
    <t>等級</t>
  </si>
  <si>
    <t>A</t>
  </si>
  <si>
    <t>B</t>
  </si>
  <si>
    <t>C</t>
  </si>
  <si>
    <t>E</t>
  </si>
  <si>
    <t>D</t>
  </si>
  <si>
    <t>1. 下記の＜入力データ＞を基に、＜処理条件＞に従って表およびグラフを完成し、印刷しなさい。</t>
    <phoneticPr fontId="2"/>
  </si>
  <si>
    <t>＜入力データ＞</t>
  </si>
  <si>
    <t>石田 美咲</t>
  </si>
  <si>
    <t>橋本 健太</t>
  </si>
  <si>
    <t>宮下 さくら</t>
  </si>
  <si>
    <t>田中 悠馬</t>
  </si>
  <si>
    <t>山口 結菜</t>
  </si>
  <si>
    <t>藤原 蓮</t>
  </si>
  <si>
    <t>小林 陽翔</t>
  </si>
  <si>
    <t>青木 真帆</t>
  </si>
  <si>
    <t>佐野 大和</t>
  </si>
  <si>
    <t>※勤務日数・等級のデータは＜出力形式2＞で使用されます。</t>
  </si>
  <si>
    <t>項目名</t>
  </si>
  <si>
    <t>基準値</t>
  </si>
  <si>
    <t>支給総額</t>
  </si>
  <si>
    <t>判定</t>
  </si>
  <si>
    <t>★★★</t>
  </si>
  <si>
    <t>★★</t>
  </si>
  <si>
    <t>それ以外</t>
  </si>
  <si>
    <t>★</t>
  </si>
  <si>
    <t>&lt;処理条件&gt;</t>
    <rPh sb="1" eb="5">
      <t>ショリジョウケン</t>
    </rPh>
    <phoneticPr fontId="2"/>
  </si>
  <si>
    <t>評定A</t>
  </si>
  <si>
    <t>評定B</t>
  </si>
  <si>
    <t>出来高給</t>
  </si>
  <si>
    <t>合計</t>
  </si>
  <si>
    <t>—</t>
  </si>
  <si>
    <t>&lt;出力形式1&gt;</t>
    <rPh sb="1" eb="3">
      <t>シュツリョク</t>
    </rPh>
    <rPh sb="3" eb="5">
      <t>ケイシキ</t>
    </rPh>
    <phoneticPr fontId="2"/>
  </si>
  <si>
    <t>&lt;出力形式2&gt;</t>
    <rPh sb="1" eb="3">
      <t>シュツリョク</t>
    </rPh>
    <rPh sb="3" eb="5">
      <t>ケイシキ</t>
    </rPh>
    <phoneticPr fontId="2"/>
  </si>
  <si>
    <t>固定給</t>
  </si>
  <si>
    <t>特別手当</t>
  </si>
  <si>
    <t>&lt;出力形式3&gt;</t>
    <rPh sb="1" eb="3">
      <t>シュツリョク</t>
    </rPh>
    <rPh sb="3" eb="5">
      <t>ケイシキ</t>
    </rPh>
    <phoneticPr fontId="2"/>
  </si>
  <si>
    <t>勤務日数が18日以下の支給総額の合計</t>
  </si>
  <si>
    <t>等級がA以外の特別手当の最大値</t>
  </si>
  <si>
    <t>4，出来高給は以下の式で求めなさい：</t>
    <phoneticPr fontId="2"/>
  </si>
  <si>
    <t>1，＜出力形式1＞のような「販売データ表」を作成しなさい。（──の部分は空白とする）</t>
    <phoneticPr fontId="2"/>
  </si>
  <si>
    <t>＜基準テーブル＞</t>
    <rPh sb="1" eb="3">
      <t>キジュン</t>
    </rPh>
    <phoneticPr fontId="2"/>
  </si>
  <si>
    <t>＜判定表＞</t>
    <rPh sb="1" eb="4">
      <t>ハンテイヒョウ</t>
    </rPh>
    <phoneticPr fontId="2"/>
  </si>
  <si>
    <t>評定A ＝ 販売数 ÷ 基準販売数 × 100</t>
  </si>
  <si>
    <t>評定B ＝ 販売額 ÷ 基準販売額 × 100</t>
  </si>
  <si>
    <t>基準販売数</t>
    <rPh sb="0" eb="2">
      <t>キジュン</t>
    </rPh>
    <phoneticPr fontId="2"/>
  </si>
  <si>
    <t>基準販売額</t>
    <rPh sb="0" eb="2">
      <t>キジュン</t>
    </rPh>
    <phoneticPr fontId="2"/>
  </si>
  <si>
    <t>6，＜出力形式2＞のような「社員別支給総額一覧表」を作成しなさい。（──の部分は空白とする）</t>
    <phoneticPr fontId="2"/>
  </si>
  <si>
    <t>5，合計を求めなさい</t>
    <rPh sb="2" eb="4">
      <t>ゴウケイ</t>
    </rPh>
    <rPh sb="5" eb="6">
      <t>モト</t>
    </rPh>
    <phoneticPr fontId="2"/>
  </si>
  <si>
    <t>9，支給総額は以下の式で求めなさい：</t>
    <phoneticPr fontId="2"/>
  </si>
  <si>
    <t>12，表は社員名の昇順で並べ替えなさい。</t>
    <phoneticPr fontId="2"/>
  </si>
  <si>
    <t>（途中省略）</t>
    <rPh sb="1" eb="2">
      <t>ト</t>
    </rPh>
    <rPh sb="3" eb="5">
      <t>ショウリャク</t>
    </rPh>
    <phoneticPr fontId="2"/>
  </si>
  <si>
    <t>（途中省略）</t>
    <phoneticPr fontId="2"/>
  </si>
  <si>
    <t>販売データ表</t>
  </si>
  <si>
    <t>販売データ表</t>
    <rPh sb="0" eb="2">
      <t>ハンバイ</t>
    </rPh>
    <rPh sb="5" eb="6">
      <t>ヒョウ</t>
    </rPh>
    <phoneticPr fontId="2"/>
  </si>
  <si>
    <t>社員別支給総額一覧表</t>
  </si>
  <si>
    <t>社員別支給総額一覧表</t>
    <phoneticPr fontId="2"/>
  </si>
  <si>
    <t>10，判定は＜判定表＞を参照し、求めなさい。</t>
    <rPh sb="12" eb="14">
      <t>サンショウ</t>
    </rPh>
    <rPh sb="16" eb="17">
      <t>モト</t>
    </rPh>
    <phoneticPr fontId="2"/>
  </si>
  <si>
    <t>出来高給 ＝ 960 ×（評定A ＋ 評定B）</t>
    <phoneticPr fontId="2"/>
  </si>
  <si>
    <t>8，特別手当は以下の式で求め、10位未満を切り捨てる：</t>
    <phoneticPr fontId="2"/>
  </si>
  <si>
    <t>特別手当 ＝（固定給 ＋ 出来高給）× 5% × 勤務日数 ÷ 20</t>
    <phoneticPr fontId="2"/>
  </si>
  <si>
    <t>11，合計行を作成し、固定給・出来高給・特別手当・支給総額の合計をそれぞれ求めなさい。</t>
    <phoneticPr fontId="2"/>
  </si>
  <si>
    <t>14，表の外枠は太線、内枠は細線で区別すること。</t>
    <phoneticPr fontId="2"/>
  </si>
  <si>
    <t>支給総額 ＝ 固定給 ＋ 出来高給 ＋ 特別手当</t>
    <phoneticPr fontId="2"/>
  </si>
  <si>
    <t>7，等級に応じた固定給は、＜固定給テーブル＞を表検索しなさい。</t>
    <rPh sb="23" eb="26">
      <t>ヒョウケンサク</t>
    </rPh>
    <phoneticPr fontId="2"/>
  </si>
  <si>
    <t>13，社員別支給総額一覧表を基に&lt;出力形式3&gt;のような処理をしなさい。</t>
    <rPh sb="14" eb="15">
      <t>モト</t>
    </rPh>
    <rPh sb="17" eb="21">
      <t>シュツリョクケイシキ</t>
    </rPh>
    <rPh sb="27" eb="29">
      <t>ショリ</t>
    </rPh>
    <phoneticPr fontId="2"/>
  </si>
  <si>
    <t>—</t>
    <phoneticPr fontId="2"/>
  </si>
  <si>
    <t>2，評定Aは以下の式で求め、整数未満切り上げとする：※基準販売数は&lt;基準テーブル&gt;を絶対参照する。</t>
    <phoneticPr fontId="2"/>
  </si>
  <si>
    <t>3，評定Bは以下の式で求め、整数未満切り上げとする：※基準額は&lt;基準テーブル&gt;を絶対参照する。</t>
    <phoneticPr fontId="2"/>
  </si>
  <si>
    <t>18日以上かつ400,000以上</t>
    <phoneticPr fontId="2"/>
  </si>
  <si>
    <t>18日以上かつ385,000以上399,999未満</t>
    <phoneticPr fontId="2"/>
  </si>
  <si>
    <t>固定給(円)</t>
  </si>
  <si>
    <t>固定給(円)</t>
    <phoneticPr fontId="2"/>
  </si>
  <si>
    <t>CO</t>
    <phoneticPr fontId="2"/>
  </si>
  <si>
    <t>氏名</t>
    <rPh sb="0" eb="2">
      <t>シメイ</t>
    </rPh>
    <phoneticPr fontId="2"/>
  </si>
  <si>
    <t>販売数</t>
    <rPh sb="0" eb="3">
      <t>ハンバイスウ</t>
    </rPh>
    <phoneticPr fontId="2"/>
  </si>
  <si>
    <t>販売額</t>
    <rPh sb="0" eb="3">
      <t>ハンバイガク</t>
    </rPh>
    <phoneticPr fontId="2"/>
  </si>
  <si>
    <t>評定A</t>
    <rPh sb="0" eb="2">
      <t>ヒョウテイ</t>
    </rPh>
    <phoneticPr fontId="2"/>
  </si>
  <si>
    <t>評定B</t>
    <rPh sb="0" eb="2">
      <t>ヒョウテイ</t>
    </rPh>
    <phoneticPr fontId="2"/>
  </si>
  <si>
    <t>出来高給</t>
    <rPh sb="0" eb="3">
      <t>デキダカ</t>
    </rPh>
    <rPh sb="3" eb="4">
      <t>キュウ</t>
    </rPh>
    <phoneticPr fontId="2"/>
  </si>
  <si>
    <t>合計</t>
    <rPh sb="0" eb="2">
      <t>ゴウケイ</t>
    </rPh>
    <phoneticPr fontId="2"/>
  </si>
  <si>
    <t>勤務日数</t>
    <rPh sb="0" eb="4">
      <t>キンムニッスウ</t>
    </rPh>
    <phoneticPr fontId="2"/>
  </si>
  <si>
    <t>&lt;&gt;A</t>
    <phoneticPr fontId="2"/>
  </si>
  <si>
    <t>&lt;=18</t>
    <phoneticPr fontId="2"/>
  </si>
  <si>
    <t>C</t>
    <phoneticPr fontId="2"/>
  </si>
  <si>
    <t>A</t>
    <phoneticPr fontId="2"/>
  </si>
  <si>
    <t>D</t>
    <phoneticPr fontId="2"/>
  </si>
  <si>
    <t>B</t>
    <phoneticPr fontId="2"/>
  </si>
  <si>
    <t>E</t>
    <phoneticPr fontId="2"/>
  </si>
  <si>
    <t>15，＜出力形式2＞における「固定給」「出来高給」「特別手当」の項目について、氏名ごとの積み上げ横棒グラフを作成しなさい。グラフタイトルは「氏名別の集計グラフ」とし、凡例は「固定給」「出来高給」「特別手当」とすること。</t>
    <rPh sb="39" eb="41">
      <t>シメイ</t>
    </rPh>
    <rPh sb="70" eb="72">
      <t>シメイ</t>
    </rPh>
    <phoneticPr fontId="2"/>
  </si>
  <si>
    <t>＜固定給テーブル＞</t>
    <rPh sb="1" eb="4">
      <t>コテイキュウ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</si>
</sst>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>
      <alignment vertical="center"/>
    </xf>
    <xf numFmtId="0" fontId="3" fillId="0" borderId="6" xfId="0" applyFont="1" applyBorder="1">
      <alignment vertical="center"/>
    </xf>
    <xf numFmtId="3" fontId="3" fillId="0" borderId="6" xfId="0" applyNumberFormat="1" applyFont="1" applyBorder="1">
      <alignment vertical="center"/>
    </xf>
    <xf numFmtId="0" fontId="3" fillId="0" borderId="7" xfId="0" applyFont="1" applyBorder="1">
      <alignment vertical="center"/>
    </xf>
    <xf numFmtId="3" fontId="3" fillId="0" borderId="9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3" fontId="3" fillId="0" borderId="8" xfId="0" applyNumberFormat="1" applyFont="1" applyBorder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9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8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4" xfId="1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1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氏名別の集計グラフ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Sheet3!$E$16</c:f>
              <c:strCache>
                <c:ptCount val="1"/>
                <c:pt idx="0">
                  <c:v>固定給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Sheet3!$B$17:$B$25</c:f>
              <c:strCache>
                <c:ptCount val="9"/>
                <c:pt idx="0">
                  <c:v>宮下 さくら</c:v>
                </c:pt>
                <c:pt idx="1">
                  <c:v>橋本 健太</c:v>
                </c:pt>
                <c:pt idx="2">
                  <c:v>佐野 大和</c:v>
                </c:pt>
                <c:pt idx="3">
                  <c:v>山口 結菜</c:v>
                </c:pt>
                <c:pt idx="4">
                  <c:v>小林 陽翔</c:v>
                </c:pt>
                <c:pt idx="5">
                  <c:v>青木 真帆</c:v>
                </c:pt>
                <c:pt idx="6">
                  <c:v>石田 美咲</c:v>
                </c:pt>
                <c:pt idx="7">
                  <c:v>田中 悠馬</c:v>
                </c:pt>
                <c:pt idx="8">
                  <c:v>藤原 蓮</c:v>
                </c:pt>
              </c:strCache>
            </c:strRef>
          </c:cat>
          <c:val>
            <c:numRef>
              <c:f>Sheet3!$E$17:$E$25</c:f>
              <c:numCache>
                <c:formatCode>#,##0_);[Red]\(#,##0\)</c:formatCode>
                <c:ptCount val="9"/>
                <c:pt idx="0">
                  <c:v>178000</c:v>
                </c:pt>
                <c:pt idx="1">
                  <c:v>193000</c:v>
                </c:pt>
                <c:pt idx="2">
                  <c:v>178000</c:v>
                </c:pt>
                <c:pt idx="3">
                  <c:v>188000</c:v>
                </c:pt>
                <c:pt idx="4">
                  <c:v>193000</c:v>
                </c:pt>
                <c:pt idx="5">
                  <c:v>183000</c:v>
                </c:pt>
                <c:pt idx="6">
                  <c:v>183000</c:v>
                </c:pt>
                <c:pt idx="7">
                  <c:v>188000</c:v>
                </c:pt>
                <c:pt idx="8">
                  <c:v>173000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4-463F-8AF2-18C074D799C5}"/>
            </c:ext>
          </c:extLst>
        </c:ser>
        <c:ser>
          <c:idx val="1"/>
          <c:order val="1"/>
          <c:tx>
            <c:strRef>
              <c:f>Sheet3!$F$16</c:f>
              <c:strCache>
                <c:ptCount val="1"/>
                <c:pt idx="0">
                  <c:v>出来高給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Sheet3!$B$17:$B$25</c:f>
              <c:strCache>
                <c:ptCount val="9"/>
                <c:pt idx="0">
                  <c:v>宮下 さくら</c:v>
                </c:pt>
                <c:pt idx="1">
                  <c:v>橋本 健太</c:v>
                </c:pt>
                <c:pt idx="2">
                  <c:v>佐野 大和</c:v>
                </c:pt>
                <c:pt idx="3">
                  <c:v>山口 結菜</c:v>
                </c:pt>
                <c:pt idx="4">
                  <c:v>小林 陽翔</c:v>
                </c:pt>
                <c:pt idx="5">
                  <c:v>青木 真帆</c:v>
                </c:pt>
                <c:pt idx="6">
                  <c:v>石田 美咲</c:v>
                </c:pt>
                <c:pt idx="7">
                  <c:v>田中 悠馬</c:v>
                </c:pt>
                <c:pt idx="8">
                  <c:v>藤原 蓮</c:v>
                </c:pt>
              </c:strCache>
            </c:strRef>
          </c:cat>
          <c:val>
            <c:numRef>
              <c:f>Sheet3!$F$17:$F$25</c:f>
              <c:numCache>
                <c:formatCode>#,##0_);[Red]\(#,##0\)</c:formatCode>
                <c:ptCount val="9"/>
                <c:pt idx="0">
                  <c:v>187200</c:v>
                </c:pt>
                <c:pt idx="1">
                  <c:v>199680</c:v>
                </c:pt>
                <c:pt idx="2">
                  <c:v>187200</c:v>
                </c:pt>
                <c:pt idx="3">
                  <c:v>196800</c:v>
                </c:pt>
                <c:pt idx="4">
                  <c:v>200640</c:v>
                </c:pt>
                <c:pt idx="5">
                  <c:v>195840</c:v>
                </c:pt>
                <c:pt idx="6">
                  <c:v>193920</c:v>
                </c:pt>
                <c:pt idx="7">
                  <c:v>190080</c:v>
                </c:pt>
                <c:pt idx="8">
                  <c:v>189120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44-463F-8AF2-18C074D799C5}"/>
            </c:ext>
          </c:extLst>
        </c:ser>
        <c:ser>
          <c:idx val="2"/>
          <c:order val="2"/>
          <c:tx>
            <c:strRef>
              <c:f>Sheet3!$G$16</c:f>
              <c:strCache>
                <c:ptCount val="1"/>
                <c:pt idx="0">
                  <c:v>特別手当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Sheet3!$B$17:$B$25</c:f>
              <c:strCache>
                <c:ptCount val="9"/>
                <c:pt idx="0">
                  <c:v>宮下 さくら</c:v>
                </c:pt>
                <c:pt idx="1">
                  <c:v>橋本 健太</c:v>
                </c:pt>
                <c:pt idx="2">
                  <c:v>佐野 大和</c:v>
                </c:pt>
                <c:pt idx="3">
                  <c:v>山口 結菜</c:v>
                </c:pt>
                <c:pt idx="4">
                  <c:v>小林 陽翔</c:v>
                </c:pt>
                <c:pt idx="5">
                  <c:v>青木 真帆</c:v>
                </c:pt>
                <c:pt idx="6">
                  <c:v>石田 美咲</c:v>
                </c:pt>
                <c:pt idx="7">
                  <c:v>田中 悠馬</c:v>
                </c:pt>
                <c:pt idx="8">
                  <c:v>藤原 蓮</c:v>
                </c:pt>
              </c:strCache>
            </c:strRef>
          </c:cat>
          <c:val>
            <c:numRef>
              <c:f>Sheet3!$G$17:$G$25</c:f>
              <c:numCache>
                <c:formatCode>#,##0_);[Red]\(#,##0\)</c:formatCode>
                <c:ptCount val="9"/>
                <c:pt idx="0">
                  <c:v>14600</c:v>
                </c:pt>
                <c:pt idx="1">
                  <c:v>19630</c:v>
                </c:pt>
                <c:pt idx="2">
                  <c:v>14600</c:v>
                </c:pt>
                <c:pt idx="3">
                  <c:v>20200</c:v>
                </c:pt>
                <c:pt idx="4">
                  <c:v>18690</c:v>
                </c:pt>
                <c:pt idx="5">
                  <c:v>17040</c:v>
                </c:pt>
                <c:pt idx="6">
                  <c:v>16010</c:v>
                </c:pt>
                <c:pt idx="7">
                  <c:v>17010</c:v>
                </c:pt>
                <c:pt idx="8">
                  <c:v>15390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44-463F-8AF2-18C074D79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53742303"/>
        <c:axId val="1253743263"/>
      </c:barChart>
      <c:catAx>
        <c:axId val="12537423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3743263"/>
        <c:crosses val="autoZero"/>
        <c:auto val="1"/>
        <c:lblAlgn val="ctr"/>
        <c:lblOffset val="100"/>
        <c:noMultiLvlLbl val="0"/>
      </c:catAx>
      <c:valAx>
        <c:axId val="1253743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53742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62753</xdr:rowOff>
    </xdr:from>
    <xdr:to>
      <xdr:col>5</xdr:col>
      <xdr:colOff>700368</xdr:colOff>
      <xdr:row>48</xdr:row>
      <xdr:rowOff>224118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34FB982-FEC2-E157-A997-A05ED73996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E89A7-8F0A-4BD2-A028-CDE11D2D9748}">
  <dimension ref="A1:L54"/>
  <sheetViews>
    <sheetView workbookViewId="0">
      <selection activeCell="K8" sqref="K8"/>
    </sheetView>
  </sheetViews>
  <sheetFormatPr defaultRowHeight="15.75" x14ac:dyDescent="0.4"/>
  <cols>
    <col min="1" max="1" width="5.375" style="1" customWidth="1"/>
    <col min="2" max="3" width="9.25" style="1" customWidth="1"/>
    <col min="4" max="4" width="10.5" style="1" customWidth="1"/>
    <col min="5" max="6" width="9.25" style="1" customWidth="1"/>
    <col min="7" max="7" width="1.125" style="1" customWidth="1"/>
    <col min="8" max="8" width="8.75" style="1" customWidth="1"/>
    <col min="9" max="9" width="8" style="1" customWidth="1"/>
    <col min="10" max="10" width="1.125" style="1" customWidth="1"/>
    <col min="11" max="11" width="9.25" style="1" customWidth="1"/>
    <col min="12" max="12" width="8.75" style="1" customWidth="1"/>
    <col min="13" max="13" width="27.5" style="1" bestFit="1" customWidth="1"/>
    <col min="14" max="16384" width="9" style="1"/>
  </cols>
  <sheetData>
    <row r="1" spans="1:12" ht="13.5" customHeight="1" x14ac:dyDescent="0.4">
      <c r="A1" s="1" t="s">
        <v>0</v>
      </c>
    </row>
    <row r="2" spans="1:12" ht="13.5" customHeight="1" x14ac:dyDescent="0.4">
      <c r="A2" s="1" t="s">
        <v>16</v>
      </c>
    </row>
    <row r="3" spans="1:12" ht="13.5" customHeight="1" x14ac:dyDescent="0.4">
      <c r="A3" s="1" t="s">
        <v>1</v>
      </c>
    </row>
    <row r="4" spans="1:12" ht="13.5" customHeight="1" x14ac:dyDescent="0.4">
      <c r="A4" s="1" t="s">
        <v>2</v>
      </c>
    </row>
    <row r="5" spans="1:12" ht="13.5" customHeight="1" x14ac:dyDescent="0.4">
      <c r="A5" s="1" t="s">
        <v>3</v>
      </c>
    </row>
    <row r="6" spans="1:12" ht="13.5" customHeight="1" x14ac:dyDescent="0.4">
      <c r="A6" s="1" t="s">
        <v>4</v>
      </c>
    </row>
    <row r="7" spans="1:12" ht="13.5" customHeight="1" thickBot="1" x14ac:dyDescent="0.45">
      <c r="A7" s="1" t="s">
        <v>17</v>
      </c>
      <c r="H7" s="1" t="s">
        <v>51</v>
      </c>
      <c r="K7" s="1" t="s">
        <v>100</v>
      </c>
    </row>
    <row r="8" spans="1:12" ht="13.5" customHeight="1" x14ac:dyDescent="0.4">
      <c r="A8" s="2" t="s">
        <v>5</v>
      </c>
      <c r="B8" s="3" t="s">
        <v>6</v>
      </c>
      <c r="C8" s="3" t="s">
        <v>7</v>
      </c>
      <c r="D8" s="3" t="s">
        <v>8</v>
      </c>
      <c r="E8" s="3" t="s">
        <v>9</v>
      </c>
      <c r="F8" s="4" t="s">
        <v>10</v>
      </c>
      <c r="H8" s="2" t="s">
        <v>28</v>
      </c>
      <c r="I8" s="4" t="s">
        <v>29</v>
      </c>
      <c r="K8" s="2" t="s">
        <v>10</v>
      </c>
      <c r="L8" s="4" t="s">
        <v>82</v>
      </c>
    </row>
    <row r="9" spans="1:12" ht="13.5" customHeight="1" x14ac:dyDescent="0.4">
      <c r="A9" s="5">
        <v>201</v>
      </c>
      <c r="B9" s="6" t="s">
        <v>18</v>
      </c>
      <c r="C9" s="7">
        <v>3910</v>
      </c>
      <c r="D9" s="7">
        <v>8210000</v>
      </c>
      <c r="E9" s="6">
        <v>17</v>
      </c>
      <c r="F9" s="8" t="s">
        <v>13</v>
      </c>
      <c r="H9" s="5" t="s">
        <v>55</v>
      </c>
      <c r="I9" s="9">
        <v>3900</v>
      </c>
      <c r="K9" s="5" t="s">
        <v>11</v>
      </c>
      <c r="L9" s="9">
        <v>193000</v>
      </c>
    </row>
    <row r="10" spans="1:12" ht="13.5" customHeight="1" thickBot="1" x14ac:dyDescent="0.45">
      <c r="A10" s="5">
        <v>202</v>
      </c>
      <c r="B10" s="6" t="s">
        <v>19</v>
      </c>
      <c r="C10" s="7">
        <v>4050</v>
      </c>
      <c r="D10" s="7">
        <v>8500000</v>
      </c>
      <c r="E10" s="6">
        <v>20</v>
      </c>
      <c r="F10" s="8" t="s">
        <v>11</v>
      </c>
      <c r="H10" s="10" t="s">
        <v>56</v>
      </c>
      <c r="I10" s="11">
        <v>8200000</v>
      </c>
      <c r="K10" s="5" t="s">
        <v>12</v>
      </c>
      <c r="L10" s="9">
        <v>188000</v>
      </c>
    </row>
    <row r="11" spans="1:12" ht="13.5" customHeight="1" x14ac:dyDescent="0.4">
      <c r="A11" s="5">
        <v>203</v>
      </c>
      <c r="B11" s="6" t="s">
        <v>20</v>
      </c>
      <c r="C11" s="7">
        <v>3770</v>
      </c>
      <c r="D11" s="7">
        <v>7980000</v>
      </c>
      <c r="E11" s="6">
        <v>16</v>
      </c>
      <c r="F11" s="8" t="s">
        <v>15</v>
      </c>
      <c r="K11" s="5" t="s">
        <v>13</v>
      </c>
      <c r="L11" s="9">
        <v>183000</v>
      </c>
    </row>
    <row r="12" spans="1:12" ht="13.5" customHeight="1" x14ac:dyDescent="0.4">
      <c r="A12" s="5">
        <v>204</v>
      </c>
      <c r="B12" s="6" t="s">
        <v>21</v>
      </c>
      <c r="C12" s="7">
        <v>3860</v>
      </c>
      <c r="D12" s="7">
        <v>8110000</v>
      </c>
      <c r="E12" s="6">
        <v>18</v>
      </c>
      <c r="F12" s="8" t="s">
        <v>12</v>
      </c>
      <c r="K12" s="5" t="s">
        <v>15</v>
      </c>
      <c r="L12" s="9">
        <v>178000</v>
      </c>
    </row>
    <row r="13" spans="1:12" ht="13.5" customHeight="1" thickBot="1" x14ac:dyDescent="0.45">
      <c r="A13" s="5">
        <v>205</v>
      </c>
      <c r="B13" s="6" t="s">
        <v>22</v>
      </c>
      <c r="C13" s="7">
        <v>3990</v>
      </c>
      <c r="D13" s="7">
        <v>8320000</v>
      </c>
      <c r="E13" s="6">
        <v>21</v>
      </c>
      <c r="F13" s="8" t="s">
        <v>12</v>
      </c>
      <c r="K13" s="10" t="s">
        <v>14</v>
      </c>
      <c r="L13" s="11">
        <v>173000</v>
      </c>
    </row>
    <row r="14" spans="1:12" ht="13.5" customHeight="1" thickBot="1" x14ac:dyDescent="0.45">
      <c r="A14" s="5">
        <v>206</v>
      </c>
      <c r="B14" s="6" t="s">
        <v>23</v>
      </c>
      <c r="C14" s="7">
        <v>3850</v>
      </c>
      <c r="D14" s="7">
        <v>8030000</v>
      </c>
      <c r="E14" s="6">
        <v>17</v>
      </c>
      <c r="F14" s="8" t="s">
        <v>14</v>
      </c>
      <c r="H14" s="1" t="s">
        <v>52</v>
      </c>
    </row>
    <row r="15" spans="1:12" ht="13.5" customHeight="1" x14ac:dyDescent="0.4">
      <c r="A15" s="5">
        <v>207</v>
      </c>
      <c r="B15" s="6" t="s">
        <v>24</v>
      </c>
      <c r="C15" s="7">
        <v>4010</v>
      </c>
      <c r="D15" s="7">
        <v>8620000</v>
      </c>
      <c r="E15" s="6">
        <v>19</v>
      </c>
      <c r="F15" s="8" t="s">
        <v>11</v>
      </c>
      <c r="H15" s="24" t="s">
        <v>9</v>
      </c>
      <c r="I15" s="29"/>
      <c r="J15" s="62" t="s">
        <v>30</v>
      </c>
      <c r="K15" s="63"/>
      <c r="L15" s="22" t="s">
        <v>31</v>
      </c>
    </row>
    <row r="16" spans="1:12" ht="13.5" customHeight="1" x14ac:dyDescent="0.4">
      <c r="A16" s="5">
        <v>208</v>
      </c>
      <c r="B16" s="6" t="s">
        <v>25</v>
      </c>
      <c r="C16" s="7">
        <v>3930</v>
      </c>
      <c r="D16" s="7">
        <v>8410000</v>
      </c>
      <c r="E16" s="6">
        <v>18</v>
      </c>
      <c r="F16" s="8" t="s">
        <v>13</v>
      </c>
      <c r="H16" s="59" t="s">
        <v>79</v>
      </c>
      <c r="I16" s="60"/>
      <c r="J16" s="60"/>
      <c r="K16" s="61"/>
      <c r="L16" s="25" t="s">
        <v>32</v>
      </c>
    </row>
    <row r="17" spans="1:12" ht="13.5" customHeight="1" thickBot="1" x14ac:dyDescent="0.45">
      <c r="A17" s="10">
        <v>209</v>
      </c>
      <c r="B17" s="12" t="s">
        <v>26</v>
      </c>
      <c r="C17" s="14">
        <v>3800</v>
      </c>
      <c r="D17" s="14">
        <v>7940000</v>
      </c>
      <c r="E17" s="12">
        <v>16</v>
      </c>
      <c r="F17" s="13" t="s">
        <v>15</v>
      </c>
      <c r="H17" s="59" t="s">
        <v>80</v>
      </c>
      <c r="I17" s="60"/>
      <c r="J17" s="60"/>
      <c r="K17" s="61"/>
      <c r="L17" s="30" t="s">
        <v>33</v>
      </c>
    </row>
    <row r="18" spans="1:12" ht="13.5" customHeight="1" thickBot="1" x14ac:dyDescent="0.45">
      <c r="A18" s="1" t="s">
        <v>27</v>
      </c>
      <c r="H18" s="26" t="s">
        <v>34</v>
      </c>
      <c r="I18" s="21"/>
      <c r="J18" s="28"/>
      <c r="K18" s="31"/>
      <c r="L18" s="27" t="s">
        <v>35</v>
      </c>
    </row>
    <row r="19" spans="1:12" ht="13.5" customHeight="1" x14ac:dyDescent="0.4"/>
    <row r="20" spans="1:12" ht="13.5" customHeight="1" x14ac:dyDescent="0.4">
      <c r="A20" s="1" t="s">
        <v>36</v>
      </c>
    </row>
    <row r="21" spans="1:12" ht="13.5" customHeight="1" x14ac:dyDescent="0.4">
      <c r="A21" s="1" t="s">
        <v>50</v>
      </c>
    </row>
    <row r="22" spans="1:12" ht="13.5" customHeight="1" x14ac:dyDescent="0.4">
      <c r="A22" s="1" t="s">
        <v>77</v>
      </c>
    </row>
    <row r="23" spans="1:12" ht="13.5" customHeight="1" x14ac:dyDescent="0.4">
      <c r="A23" s="1" t="s">
        <v>53</v>
      </c>
    </row>
    <row r="24" spans="1:12" ht="13.5" customHeight="1" x14ac:dyDescent="0.4">
      <c r="A24" s="1" t="s">
        <v>78</v>
      </c>
    </row>
    <row r="25" spans="1:12" ht="13.5" customHeight="1" x14ac:dyDescent="0.4">
      <c r="A25" s="1" t="s">
        <v>54</v>
      </c>
    </row>
    <row r="26" spans="1:12" ht="13.5" customHeight="1" x14ac:dyDescent="0.4">
      <c r="A26" s="1" t="s">
        <v>49</v>
      </c>
    </row>
    <row r="27" spans="1:12" ht="13.5" customHeight="1" x14ac:dyDescent="0.4">
      <c r="A27" s="1" t="s">
        <v>68</v>
      </c>
    </row>
    <row r="28" spans="1:12" ht="13.5" customHeight="1" x14ac:dyDescent="0.4">
      <c r="A28" s="1" t="s">
        <v>58</v>
      </c>
    </row>
    <row r="29" spans="1:12" ht="13.5" customHeight="1" x14ac:dyDescent="0.4">
      <c r="A29" s="1" t="s">
        <v>57</v>
      </c>
    </row>
    <row r="30" spans="1:12" ht="13.5" customHeight="1" x14ac:dyDescent="0.4">
      <c r="A30" s="1" t="s">
        <v>74</v>
      </c>
    </row>
    <row r="31" spans="1:12" ht="13.5" customHeight="1" x14ac:dyDescent="0.4">
      <c r="A31" s="1" t="s">
        <v>69</v>
      </c>
    </row>
    <row r="32" spans="1:12" ht="13.5" customHeight="1" x14ac:dyDescent="0.4">
      <c r="A32" s="1" t="s">
        <v>70</v>
      </c>
    </row>
    <row r="33" spans="1:12" ht="13.5" customHeight="1" x14ac:dyDescent="0.4">
      <c r="A33" s="1" t="s">
        <v>59</v>
      </c>
    </row>
    <row r="34" spans="1:12" ht="13.5" customHeight="1" x14ac:dyDescent="0.4">
      <c r="A34" s="1" t="s">
        <v>73</v>
      </c>
    </row>
    <row r="35" spans="1:12" ht="13.5" customHeight="1" x14ac:dyDescent="0.4">
      <c r="A35" s="1" t="s">
        <v>67</v>
      </c>
    </row>
    <row r="36" spans="1:12" ht="13.5" customHeight="1" x14ac:dyDescent="0.4">
      <c r="A36" s="1" t="s">
        <v>71</v>
      </c>
    </row>
    <row r="37" spans="1:12" ht="13.5" customHeight="1" x14ac:dyDescent="0.4">
      <c r="A37" s="1" t="s">
        <v>60</v>
      </c>
    </row>
    <row r="38" spans="1:12" ht="13.5" customHeight="1" x14ac:dyDescent="0.4">
      <c r="A38" s="1" t="s">
        <v>75</v>
      </c>
    </row>
    <row r="39" spans="1:12" ht="13.5" customHeight="1" x14ac:dyDescent="0.4">
      <c r="A39" s="1" t="s">
        <v>72</v>
      </c>
    </row>
    <row r="40" spans="1:12" ht="13.5" customHeight="1" x14ac:dyDescent="0.4">
      <c r="A40" s="65" t="s">
        <v>99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</row>
    <row r="41" spans="1:12" ht="13.5" customHeight="1" x14ac:dyDescent="0.4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</row>
    <row r="42" spans="1:12" ht="13.5" customHeight="1" x14ac:dyDescent="0.4">
      <c r="A42" s="1" t="s">
        <v>42</v>
      </c>
    </row>
    <row r="43" spans="1:12" ht="13.5" customHeight="1" thickBot="1" x14ac:dyDescent="0.45">
      <c r="A43" s="64" t="s">
        <v>64</v>
      </c>
      <c r="B43" s="64"/>
      <c r="C43" s="64"/>
      <c r="D43" s="64"/>
      <c r="E43" s="64"/>
      <c r="F43" s="64"/>
      <c r="G43" s="64"/>
      <c r="H43" s="64"/>
    </row>
    <row r="44" spans="1:12" ht="13.5" customHeight="1" x14ac:dyDescent="0.4">
      <c r="A44" s="15" t="s">
        <v>5</v>
      </c>
      <c r="B44" s="16" t="s">
        <v>6</v>
      </c>
      <c r="C44" s="16" t="s">
        <v>7</v>
      </c>
      <c r="D44" s="16" t="s">
        <v>8</v>
      </c>
      <c r="E44" s="16" t="s">
        <v>37</v>
      </c>
      <c r="F44" s="16" t="s">
        <v>38</v>
      </c>
      <c r="G44" s="54" t="s">
        <v>39</v>
      </c>
      <c r="H44" s="56"/>
    </row>
    <row r="45" spans="1:12" ht="13.5" customHeight="1" x14ac:dyDescent="0.4">
      <c r="A45" s="58" t="s">
        <v>62</v>
      </c>
      <c r="B45" s="58"/>
      <c r="C45" s="58"/>
      <c r="D45" s="58"/>
      <c r="E45" s="58"/>
      <c r="F45" s="58"/>
      <c r="G45" s="58"/>
      <c r="H45" s="58"/>
    </row>
    <row r="46" spans="1:12" ht="13.5" customHeight="1" thickBot="1" x14ac:dyDescent="0.45">
      <c r="A46" s="17"/>
      <c r="B46" s="19" t="s">
        <v>40</v>
      </c>
      <c r="C46" s="18"/>
      <c r="D46" s="18"/>
      <c r="E46" s="19" t="s">
        <v>41</v>
      </c>
      <c r="F46" s="19" t="s">
        <v>41</v>
      </c>
      <c r="G46" s="55"/>
      <c r="H46" s="57"/>
    </row>
    <row r="47" spans="1:12" ht="13.5" customHeight="1" x14ac:dyDescent="0.4">
      <c r="A47" s="1" t="s">
        <v>43</v>
      </c>
    </row>
    <row r="48" spans="1:12" ht="13.5" customHeight="1" thickBot="1" x14ac:dyDescent="0.45">
      <c r="A48" s="64" t="s">
        <v>66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 ht="13.5" customHeight="1" x14ac:dyDescent="0.4">
      <c r="A49" s="15" t="s">
        <v>5</v>
      </c>
      <c r="B49" s="16" t="s">
        <v>6</v>
      </c>
      <c r="C49" s="16" t="s">
        <v>9</v>
      </c>
      <c r="D49" s="16" t="s">
        <v>10</v>
      </c>
      <c r="E49" s="16" t="s">
        <v>44</v>
      </c>
      <c r="F49" s="16" t="s">
        <v>39</v>
      </c>
      <c r="G49" s="54" t="s">
        <v>45</v>
      </c>
      <c r="H49" s="54"/>
      <c r="I49" s="16" t="s">
        <v>30</v>
      </c>
      <c r="J49" s="54" t="s">
        <v>31</v>
      </c>
      <c r="K49" s="56"/>
    </row>
    <row r="50" spans="1:11" ht="13.5" customHeight="1" x14ac:dyDescent="0.4">
      <c r="A50" s="58" t="s">
        <v>61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</row>
    <row r="51" spans="1:11" ht="13.5" customHeight="1" thickBot="1" x14ac:dyDescent="0.45">
      <c r="A51" s="20" t="s">
        <v>41</v>
      </c>
      <c r="B51" s="19" t="s">
        <v>40</v>
      </c>
      <c r="C51" s="19" t="s">
        <v>41</v>
      </c>
      <c r="D51" s="19" t="s">
        <v>76</v>
      </c>
      <c r="E51" s="18"/>
      <c r="F51" s="18"/>
      <c r="G51" s="55"/>
      <c r="H51" s="55"/>
      <c r="I51" s="18"/>
      <c r="J51" s="55" t="s">
        <v>76</v>
      </c>
      <c r="K51" s="57"/>
    </row>
    <row r="52" spans="1:11" ht="13.5" customHeight="1" thickBot="1" x14ac:dyDescent="0.45">
      <c r="A52" s="1" t="s">
        <v>46</v>
      </c>
    </row>
    <row r="53" spans="1:11" ht="13.5" customHeight="1" x14ac:dyDescent="0.4">
      <c r="A53" s="52" t="s">
        <v>47</v>
      </c>
      <c r="B53" s="53"/>
      <c r="C53" s="53"/>
      <c r="D53" s="53"/>
      <c r="E53" s="23"/>
    </row>
    <row r="54" spans="1:11" ht="13.5" customHeight="1" thickBot="1" x14ac:dyDescent="0.45">
      <c r="A54" s="50" t="s">
        <v>48</v>
      </c>
      <c r="B54" s="51"/>
      <c r="C54" s="51"/>
      <c r="D54" s="51"/>
      <c r="E54" s="13"/>
    </row>
  </sheetData>
  <mergeCells count="16">
    <mergeCell ref="H16:K16"/>
    <mergeCell ref="H17:K17"/>
    <mergeCell ref="J15:K15"/>
    <mergeCell ref="A43:H43"/>
    <mergeCell ref="A48:K48"/>
    <mergeCell ref="A40:L41"/>
    <mergeCell ref="G44:H44"/>
    <mergeCell ref="G46:H46"/>
    <mergeCell ref="A45:H45"/>
    <mergeCell ref="A54:D54"/>
    <mergeCell ref="A53:D53"/>
    <mergeCell ref="G49:H49"/>
    <mergeCell ref="G51:H51"/>
    <mergeCell ref="J49:K49"/>
    <mergeCell ref="J51:K51"/>
    <mergeCell ref="A50:K50"/>
  </mergeCells>
  <phoneticPr fontId="2"/>
  <pageMargins left="0.25" right="0.25" top="0.75" bottom="0.75" header="0.3" footer="0.3"/>
  <pageSetup paperSize="9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60492-EC26-4715-B74A-3E2B5B343957}">
  <dimension ref="A1:M32"/>
  <sheetViews>
    <sheetView topLeftCell="A4" workbookViewId="0">
      <selection activeCell="A28" sqref="A28:A29"/>
    </sheetView>
  </sheetViews>
  <sheetFormatPr defaultRowHeight="18.75" x14ac:dyDescent="0.4"/>
  <sheetData>
    <row r="1" spans="1:13" x14ac:dyDescent="0.4">
      <c r="A1" t="s">
        <v>63</v>
      </c>
    </row>
    <row r="2" spans="1:13" x14ac:dyDescent="0.4">
      <c r="A2" t="s">
        <v>83</v>
      </c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  <c r="I2" t="s">
        <v>51</v>
      </c>
      <c r="L2" t="s">
        <v>51</v>
      </c>
    </row>
    <row r="3" spans="1:13" x14ac:dyDescent="0.4">
      <c r="A3">
        <v>201</v>
      </c>
      <c r="B3" t="s">
        <v>18</v>
      </c>
      <c r="C3">
        <v>3910</v>
      </c>
      <c r="D3">
        <v>8210000</v>
      </c>
      <c r="E3">
        <f>ROUNDUP(C3/$J$4*100,0)</f>
        <v>101</v>
      </c>
      <c r="F3">
        <f>ROUNDUP(D3/$J$5*100,0)</f>
        <v>101</v>
      </c>
      <c r="G3">
        <f>960*(E3+F3)</f>
        <v>193920</v>
      </c>
      <c r="I3" t="s">
        <v>28</v>
      </c>
      <c r="J3" t="s">
        <v>29</v>
      </c>
      <c r="L3" t="s">
        <v>10</v>
      </c>
      <c r="M3" t="s">
        <v>81</v>
      </c>
    </row>
    <row r="4" spans="1:13" x14ac:dyDescent="0.4">
      <c r="A4">
        <v>202</v>
      </c>
      <c r="B4" t="s">
        <v>19</v>
      </c>
      <c r="C4">
        <v>4050</v>
      </c>
      <c r="D4">
        <v>8500000</v>
      </c>
      <c r="E4">
        <f t="shared" ref="E4:E11" si="0">ROUNDUP(C4/$J$4*100,0)</f>
        <v>104</v>
      </c>
      <c r="F4">
        <f t="shared" ref="F4:F11" si="1">ROUNDUP(D4/$J$5*100,0)</f>
        <v>104</v>
      </c>
      <c r="G4">
        <f t="shared" ref="G4:G11" si="2">960*(E4+F4)</f>
        <v>199680</v>
      </c>
      <c r="I4" t="s">
        <v>55</v>
      </c>
      <c r="J4">
        <v>3900</v>
      </c>
      <c r="L4" t="s">
        <v>11</v>
      </c>
      <c r="M4">
        <v>193000</v>
      </c>
    </row>
    <row r="5" spans="1:13" x14ac:dyDescent="0.4">
      <c r="A5">
        <v>203</v>
      </c>
      <c r="B5" t="s">
        <v>20</v>
      </c>
      <c r="C5">
        <v>3770</v>
      </c>
      <c r="D5">
        <v>7980000</v>
      </c>
      <c r="E5">
        <f t="shared" si="0"/>
        <v>97</v>
      </c>
      <c r="F5">
        <f t="shared" si="1"/>
        <v>98</v>
      </c>
      <c r="G5">
        <f t="shared" si="2"/>
        <v>187200</v>
      </c>
      <c r="I5" t="s">
        <v>56</v>
      </c>
      <c r="J5">
        <v>8200000</v>
      </c>
      <c r="L5" t="s">
        <v>12</v>
      </c>
      <c r="M5">
        <v>188000</v>
      </c>
    </row>
    <row r="6" spans="1:13" x14ac:dyDescent="0.4">
      <c r="A6">
        <v>204</v>
      </c>
      <c r="B6" t="s">
        <v>21</v>
      </c>
      <c r="C6">
        <v>3860</v>
      </c>
      <c r="D6">
        <v>8110000</v>
      </c>
      <c r="E6">
        <f t="shared" si="0"/>
        <v>99</v>
      </c>
      <c r="F6">
        <f t="shared" si="1"/>
        <v>99</v>
      </c>
      <c r="G6">
        <f t="shared" si="2"/>
        <v>190080</v>
      </c>
      <c r="L6" t="s">
        <v>13</v>
      </c>
      <c r="M6">
        <v>183000</v>
      </c>
    </row>
    <row r="7" spans="1:13" x14ac:dyDescent="0.4">
      <c r="A7">
        <v>205</v>
      </c>
      <c r="B7" t="s">
        <v>22</v>
      </c>
      <c r="C7">
        <v>3990</v>
      </c>
      <c r="D7">
        <v>8320000</v>
      </c>
      <c r="E7">
        <f t="shared" si="0"/>
        <v>103</v>
      </c>
      <c r="F7">
        <f t="shared" si="1"/>
        <v>102</v>
      </c>
      <c r="G7">
        <f t="shared" si="2"/>
        <v>196800</v>
      </c>
      <c r="L7" t="s">
        <v>15</v>
      </c>
      <c r="M7">
        <v>178000</v>
      </c>
    </row>
    <row r="8" spans="1:13" x14ac:dyDescent="0.4">
      <c r="A8">
        <v>206</v>
      </c>
      <c r="B8" t="s">
        <v>23</v>
      </c>
      <c r="C8">
        <v>3850</v>
      </c>
      <c r="D8">
        <v>8030000</v>
      </c>
      <c r="E8">
        <f t="shared" si="0"/>
        <v>99</v>
      </c>
      <c r="F8">
        <f t="shared" si="1"/>
        <v>98</v>
      </c>
      <c r="G8">
        <f t="shared" si="2"/>
        <v>189120</v>
      </c>
      <c r="L8" t="s">
        <v>14</v>
      </c>
      <c r="M8">
        <v>173000</v>
      </c>
    </row>
    <row r="9" spans="1:13" x14ac:dyDescent="0.4">
      <c r="A9">
        <v>207</v>
      </c>
      <c r="B9" t="s">
        <v>24</v>
      </c>
      <c r="C9">
        <v>4010</v>
      </c>
      <c r="D9">
        <v>8620000</v>
      </c>
      <c r="E9">
        <f t="shared" si="0"/>
        <v>103</v>
      </c>
      <c r="F9">
        <f t="shared" si="1"/>
        <v>106</v>
      </c>
      <c r="G9">
        <f t="shared" si="2"/>
        <v>200640</v>
      </c>
    </row>
    <row r="10" spans="1:13" x14ac:dyDescent="0.4">
      <c r="A10">
        <v>208</v>
      </c>
      <c r="B10" t="s">
        <v>25</v>
      </c>
      <c r="C10">
        <v>3930</v>
      </c>
      <c r="D10">
        <v>8410000</v>
      </c>
      <c r="E10">
        <f t="shared" si="0"/>
        <v>101</v>
      </c>
      <c r="F10">
        <f t="shared" si="1"/>
        <v>103</v>
      </c>
      <c r="G10">
        <f t="shared" si="2"/>
        <v>195840</v>
      </c>
    </row>
    <row r="11" spans="1:13" x14ac:dyDescent="0.4">
      <c r="A11">
        <v>209</v>
      </c>
      <c r="B11" t="s">
        <v>26</v>
      </c>
      <c r="C11">
        <v>3800</v>
      </c>
      <c r="D11">
        <v>7940000</v>
      </c>
      <c r="E11">
        <f t="shared" si="0"/>
        <v>98</v>
      </c>
      <c r="F11">
        <f t="shared" si="1"/>
        <v>97</v>
      </c>
      <c r="G11">
        <f t="shared" si="2"/>
        <v>187200</v>
      </c>
    </row>
    <row r="13" spans="1:13" x14ac:dyDescent="0.4">
      <c r="B13" t="s">
        <v>90</v>
      </c>
      <c r="C13">
        <f>SUM(C3:C11)</f>
        <v>35170</v>
      </c>
      <c r="D13">
        <f t="shared" ref="D13:G13" si="3">SUM(D3:D11)</f>
        <v>74120000</v>
      </c>
      <c r="G13">
        <f t="shared" si="3"/>
        <v>1740480</v>
      </c>
    </row>
    <row r="14" spans="1:13" x14ac:dyDescent="0.4">
      <c r="A14" t="s">
        <v>65</v>
      </c>
    </row>
    <row r="15" spans="1:13" x14ac:dyDescent="0.4">
      <c r="A15" t="s">
        <v>5</v>
      </c>
      <c r="B15" t="s">
        <v>6</v>
      </c>
      <c r="C15" t="s">
        <v>9</v>
      </c>
      <c r="D15" t="s">
        <v>10</v>
      </c>
      <c r="E15" t="s">
        <v>44</v>
      </c>
      <c r="F15" t="s">
        <v>39</v>
      </c>
      <c r="G15" t="s">
        <v>45</v>
      </c>
      <c r="H15" t="s">
        <v>30</v>
      </c>
      <c r="I15" t="s">
        <v>31</v>
      </c>
    </row>
    <row r="16" spans="1:13" x14ac:dyDescent="0.4">
      <c r="A16">
        <v>201</v>
      </c>
      <c r="B16" t="s">
        <v>18</v>
      </c>
      <c r="C16">
        <v>17</v>
      </c>
      <c r="D16" t="s">
        <v>94</v>
      </c>
      <c r="E16">
        <f>VLOOKUP(D16,$L$4:$M$8,2,FALSE)</f>
        <v>183000</v>
      </c>
      <c r="F16">
        <v>193920</v>
      </c>
      <c r="G16">
        <f>ROUNDDOWN((E16+F16)*5%*C16/20,-2)</f>
        <v>16000</v>
      </c>
      <c r="H16">
        <f>E16+F16+G16</f>
        <v>392920</v>
      </c>
      <c r="I16" t="str">
        <f>IF(AND(C16&gt;=18,H16&gt;=400000),"★★★",IF(AND(C16&gt;=18,H16&gt;=385000),"★★","★"))</f>
        <v>★</v>
      </c>
    </row>
    <row r="17" spans="1:9" x14ac:dyDescent="0.4">
      <c r="A17">
        <v>202</v>
      </c>
      <c r="B17" t="s">
        <v>19</v>
      </c>
      <c r="C17">
        <v>20</v>
      </c>
      <c r="D17" t="s">
        <v>95</v>
      </c>
      <c r="E17">
        <f t="shared" ref="E17:E24" si="4">VLOOKUP(D17,$L$4:$M$8,2,FALSE)</f>
        <v>193000</v>
      </c>
      <c r="F17">
        <v>199680</v>
      </c>
      <c r="G17">
        <f t="shared" ref="G17:G24" si="5">ROUNDDOWN((E17+F17)*5%*C17/20,-2)</f>
        <v>19600</v>
      </c>
      <c r="H17">
        <f t="shared" ref="H17:H24" si="6">E17+F17+G17</f>
        <v>412280</v>
      </c>
      <c r="I17" t="str">
        <f t="shared" ref="I17:I24" si="7">IF(AND(C17&gt;=18,H17&gt;=400000),"★★★",IF(AND(C17&gt;=18,H17&gt;=385000),"★★","★"))</f>
        <v>★★★</v>
      </c>
    </row>
    <row r="18" spans="1:9" x14ac:dyDescent="0.4">
      <c r="A18">
        <v>203</v>
      </c>
      <c r="B18" t="s">
        <v>20</v>
      </c>
      <c r="C18">
        <v>16</v>
      </c>
      <c r="D18" t="s">
        <v>96</v>
      </c>
      <c r="E18">
        <f t="shared" si="4"/>
        <v>178000</v>
      </c>
      <c r="F18">
        <v>187200</v>
      </c>
      <c r="G18">
        <f t="shared" si="5"/>
        <v>14600</v>
      </c>
      <c r="H18">
        <f t="shared" si="6"/>
        <v>379800</v>
      </c>
      <c r="I18" t="str">
        <f t="shared" si="7"/>
        <v>★</v>
      </c>
    </row>
    <row r="19" spans="1:9" x14ac:dyDescent="0.4">
      <c r="A19">
        <v>204</v>
      </c>
      <c r="B19" t="s">
        <v>21</v>
      </c>
      <c r="C19">
        <v>18</v>
      </c>
      <c r="D19" t="s">
        <v>97</v>
      </c>
      <c r="E19">
        <f t="shared" si="4"/>
        <v>188000</v>
      </c>
      <c r="F19">
        <v>190080</v>
      </c>
      <c r="G19">
        <f t="shared" si="5"/>
        <v>17000</v>
      </c>
      <c r="H19">
        <f t="shared" si="6"/>
        <v>395080</v>
      </c>
      <c r="I19" t="str">
        <f t="shared" si="7"/>
        <v>★★</v>
      </c>
    </row>
    <row r="20" spans="1:9" x14ac:dyDescent="0.4">
      <c r="A20">
        <v>205</v>
      </c>
      <c r="B20" t="s">
        <v>22</v>
      </c>
      <c r="C20">
        <v>21</v>
      </c>
      <c r="D20" t="s">
        <v>97</v>
      </c>
      <c r="E20">
        <f t="shared" si="4"/>
        <v>188000</v>
      </c>
      <c r="F20">
        <v>196800</v>
      </c>
      <c r="G20">
        <f t="shared" si="5"/>
        <v>20200</v>
      </c>
      <c r="H20">
        <f t="shared" si="6"/>
        <v>405000</v>
      </c>
      <c r="I20" t="str">
        <f t="shared" si="7"/>
        <v>★★★</v>
      </c>
    </row>
    <row r="21" spans="1:9" x14ac:dyDescent="0.4">
      <c r="A21">
        <v>206</v>
      </c>
      <c r="B21" t="s">
        <v>23</v>
      </c>
      <c r="C21">
        <v>17</v>
      </c>
      <c r="D21" t="s">
        <v>98</v>
      </c>
      <c r="E21">
        <f t="shared" si="4"/>
        <v>173000</v>
      </c>
      <c r="F21">
        <v>189120</v>
      </c>
      <c r="G21">
        <f t="shared" si="5"/>
        <v>15300</v>
      </c>
      <c r="H21">
        <f t="shared" si="6"/>
        <v>377420</v>
      </c>
      <c r="I21" t="str">
        <f t="shared" si="7"/>
        <v>★</v>
      </c>
    </row>
    <row r="22" spans="1:9" x14ac:dyDescent="0.4">
      <c r="A22">
        <v>207</v>
      </c>
      <c r="B22" t="s">
        <v>24</v>
      </c>
      <c r="C22">
        <v>19</v>
      </c>
      <c r="D22" t="s">
        <v>95</v>
      </c>
      <c r="E22">
        <f t="shared" si="4"/>
        <v>193000</v>
      </c>
      <c r="F22">
        <v>200640</v>
      </c>
      <c r="G22">
        <f t="shared" si="5"/>
        <v>18600</v>
      </c>
      <c r="H22">
        <f t="shared" si="6"/>
        <v>412240</v>
      </c>
      <c r="I22" t="str">
        <f t="shared" si="7"/>
        <v>★★★</v>
      </c>
    </row>
    <row r="23" spans="1:9" x14ac:dyDescent="0.4">
      <c r="A23">
        <v>208</v>
      </c>
      <c r="B23" t="s">
        <v>25</v>
      </c>
      <c r="C23">
        <v>18</v>
      </c>
      <c r="D23" t="s">
        <v>94</v>
      </c>
      <c r="E23">
        <f t="shared" si="4"/>
        <v>183000</v>
      </c>
      <c r="F23">
        <v>195840</v>
      </c>
      <c r="G23">
        <f t="shared" si="5"/>
        <v>17000</v>
      </c>
      <c r="H23">
        <f t="shared" si="6"/>
        <v>395840</v>
      </c>
      <c r="I23" t="str">
        <f t="shared" si="7"/>
        <v>★★</v>
      </c>
    </row>
    <row r="24" spans="1:9" x14ac:dyDescent="0.4">
      <c r="A24">
        <v>209</v>
      </c>
      <c r="B24" t="s">
        <v>26</v>
      </c>
      <c r="C24">
        <v>16</v>
      </c>
      <c r="D24" t="s">
        <v>96</v>
      </c>
      <c r="E24">
        <f t="shared" si="4"/>
        <v>178000</v>
      </c>
      <c r="F24">
        <v>187200</v>
      </c>
      <c r="G24">
        <f t="shared" si="5"/>
        <v>14600</v>
      </c>
      <c r="H24">
        <f t="shared" si="6"/>
        <v>379800</v>
      </c>
      <c r="I24" t="str">
        <f t="shared" si="7"/>
        <v>★</v>
      </c>
    </row>
    <row r="26" spans="1:9" x14ac:dyDescent="0.4">
      <c r="B26" t="s">
        <v>90</v>
      </c>
      <c r="E26">
        <f t="shared" ref="E26:H26" si="8">SUM(E16:E24)</f>
        <v>1657000</v>
      </c>
      <c r="F26">
        <f t="shared" si="8"/>
        <v>1740480</v>
      </c>
      <c r="G26">
        <f t="shared" si="8"/>
        <v>152900</v>
      </c>
      <c r="H26">
        <f t="shared" si="8"/>
        <v>3550380</v>
      </c>
    </row>
    <row r="28" spans="1:9" x14ac:dyDescent="0.4">
      <c r="A28" t="s">
        <v>47</v>
      </c>
      <c r="E28">
        <f>DSUM($A$15:$I$24,$H$15,$A$31:$A$32)</f>
        <v>2320860</v>
      </c>
    </row>
    <row r="29" spans="1:9" x14ac:dyDescent="0.4">
      <c r="A29" t="s">
        <v>48</v>
      </c>
      <c r="E29">
        <f>DMAX($A$15:$I$24,$G$15,$B$31:$B$32)</f>
        <v>20200</v>
      </c>
    </row>
    <row r="31" spans="1:9" x14ac:dyDescent="0.4">
      <c r="A31" t="s">
        <v>91</v>
      </c>
      <c r="B31" t="s">
        <v>10</v>
      </c>
    </row>
    <row r="32" spans="1:9" x14ac:dyDescent="0.4">
      <c r="A32" t="s">
        <v>93</v>
      </c>
      <c r="B32" t="s">
        <v>92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6410D-4A40-4F91-8626-7670407B13ED}">
  <sheetPr>
    <pageSetUpPr fitToPage="1"/>
  </sheetPr>
  <dimension ref="A1:J33"/>
  <sheetViews>
    <sheetView showFormulas="1" tabSelected="1" zoomScale="85" zoomScaleNormal="85" workbookViewId="0">
      <selection activeCell="G46" sqref="G46"/>
    </sheetView>
  </sheetViews>
  <sheetFormatPr defaultRowHeight="18.75" x14ac:dyDescent="0.4"/>
  <cols>
    <col min="1" max="1" width="18.125" bestFit="1" customWidth="1"/>
    <col min="3" max="3" width="9.25" customWidth="1"/>
    <col min="4" max="4" width="10.875" bestFit="1" customWidth="1"/>
    <col min="5" max="5" width="21.125" bestFit="1" customWidth="1"/>
    <col min="6" max="6" width="9.875" customWidth="1"/>
    <col min="7" max="7" width="21.125" bestFit="1" customWidth="1"/>
    <col min="8" max="8" width="9.875" bestFit="1" customWidth="1"/>
    <col min="9" max="9" width="43.375" bestFit="1" customWidth="1"/>
    <col min="10" max="10" width="9.875" bestFit="1" customWidth="1"/>
  </cols>
  <sheetData>
    <row r="1" spans="1:10" ht="19.5" thickBot="1" x14ac:dyDescent="0.45">
      <c r="A1" s="66" t="s">
        <v>63</v>
      </c>
      <c r="B1" s="66"/>
      <c r="C1" s="66"/>
      <c r="D1" s="66"/>
      <c r="E1" s="66"/>
      <c r="F1" s="66"/>
      <c r="G1" s="66"/>
      <c r="I1" t="s">
        <v>51</v>
      </c>
    </row>
    <row r="2" spans="1:10" x14ac:dyDescent="0.4">
      <c r="A2" s="41" t="s">
        <v>83</v>
      </c>
      <c r="B2" s="42" t="s">
        <v>84</v>
      </c>
      <c r="C2" s="42" t="s">
        <v>85</v>
      </c>
      <c r="D2" s="42" t="s">
        <v>86</v>
      </c>
      <c r="E2" s="42" t="s">
        <v>87</v>
      </c>
      <c r="F2" s="42" t="s">
        <v>88</v>
      </c>
      <c r="G2" s="43" t="s">
        <v>89</v>
      </c>
      <c r="I2" s="33" t="s">
        <v>28</v>
      </c>
      <c r="J2" s="35" t="s">
        <v>29</v>
      </c>
    </row>
    <row r="3" spans="1:10" x14ac:dyDescent="0.4">
      <c r="A3" s="36">
        <v>201</v>
      </c>
      <c r="B3" s="32" t="s">
        <v>18</v>
      </c>
      <c r="C3" s="45">
        <v>3910</v>
      </c>
      <c r="D3" s="45">
        <v>8210000</v>
      </c>
      <c r="E3" s="45">
        <f>ROUNDUP(C3/$J$3*100,0)</f>
        <v>101</v>
      </c>
      <c r="F3" s="45">
        <f>ROUNDUP(D3/$J$4*100,0)</f>
        <v>101</v>
      </c>
      <c r="G3" s="46">
        <f>960*(E3+F3)</f>
        <v>193920</v>
      </c>
      <c r="I3" s="36" t="s">
        <v>55</v>
      </c>
      <c r="J3" s="46">
        <v>3900</v>
      </c>
    </row>
    <row r="4" spans="1:10" ht="19.5" thickBot="1" x14ac:dyDescent="0.45">
      <c r="A4" s="36">
        <v>202</v>
      </c>
      <c r="B4" s="32" t="s">
        <v>19</v>
      </c>
      <c r="C4" s="45">
        <v>4050</v>
      </c>
      <c r="D4" s="45">
        <v>8500000</v>
      </c>
      <c r="E4" s="45">
        <f t="shared" ref="E4:E11" si="0">ROUNDUP(C4/$J$3*100,0)</f>
        <v>104</v>
      </c>
      <c r="F4" s="45">
        <f t="shared" ref="F4:F11" si="1">ROUNDUP(D4/$J$4*100,0)</f>
        <v>104</v>
      </c>
      <c r="G4" s="46">
        <f t="shared" ref="G4:G11" si="2">960*(E4+F4)</f>
        <v>199680</v>
      </c>
      <c r="I4" s="38" t="s">
        <v>56</v>
      </c>
      <c r="J4" s="48">
        <v>8200000</v>
      </c>
    </row>
    <row r="5" spans="1:10" x14ac:dyDescent="0.4">
      <c r="A5" s="36">
        <v>203</v>
      </c>
      <c r="B5" s="32" t="s">
        <v>20</v>
      </c>
      <c r="C5" s="45">
        <v>3770</v>
      </c>
      <c r="D5" s="45">
        <v>7980000</v>
      </c>
      <c r="E5" s="45">
        <f t="shared" si="0"/>
        <v>97</v>
      </c>
      <c r="F5" s="45">
        <f t="shared" si="1"/>
        <v>98</v>
      </c>
      <c r="G5" s="46">
        <f t="shared" si="2"/>
        <v>187200</v>
      </c>
    </row>
    <row r="6" spans="1:10" ht="19.5" thickBot="1" x14ac:dyDescent="0.45">
      <c r="A6" s="36">
        <v>204</v>
      </c>
      <c r="B6" s="32" t="s">
        <v>21</v>
      </c>
      <c r="C6" s="45">
        <v>3860</v>
      </c>
      <c r="D6" s="45">
        <v>8110000</v>
      </c>
      <c r="E6" s="45">
        <f t="shared" si="0"/>
        <v>99</v>
      </c>
      <c r="F6" s="45">
        <f t="shared" si="1"/>
        <v>99</v>
      </c>
      <c r="G6" s="46">
        <f t="shared" si="2"/>
        <v>190080</v>
      </c>
      <c r="I6" t="s">
        <v>100</v>
      </c>
    </row>
    <row r="7" spans="1:10" x14ac:dyDescent="0.4">
      <c r="A7" s="36">
        <v>205</v>
      </c>
      <c r="B7" s="32" t="s">
        <v>22</v>
      </c>
      <c r="C7" s="45">
        <v>3990</v>
      </c>
      <c r="D7" s="45">
        <v>8320000</v>
      </c>
      <c r="E7" s="45">
        <f t="shared" si="0"/>
        <v>103</v>
      </c>
      <c r="F7" s="45">
        <f t="shared" si="1"/>
        <v>102</v>
      </c>
      <c r="G7" s="46">
        <f t="shared" si="2"/>
        <v>196800</v>
      </c>
      <c r="I7" s="33" t="s">
        <v>10</v>
      </c>
      <c r="J7" s="35" t="s">
        <v>81</v>
      </c>
    </row>
    <row r="8" spans="1:10" x14ac:dyDescent="0.4">
      <c r="A8" s="36">
        <v>206</v>
      </c>
      <c r="B8" s="32" t="s">
        <v>23</v>
      </c>
      <c r="C8" s="45">
        <v>3850</v>
      </c>
      <c r="D8" s="45">
        <v>8030000</v>
      </c>
      <c r="E8" s="45">
        <f t="shared" si="0"/>
        <v>99</v>
      </c>
      <c r="F8" s="45">
        <f t="shared" si="1"/>
        <v>98</v>
      </c>
      <c r="G8" s="46">
        <f t="shared" si="2"/>
        <v>189120</v>
      </c>
      <c r="I8" s="36" t="s">
        <v>11</v>
      </c>
      <c r="J8" s="46">
        <v>193000</v>
      </c>
    </row>
    <row r="9" spans="1:10" x14ac:dyDescent="0.4">
      <c r="A9" s="36">
        <v>207</v>
      </c>
      <c r="B9" s="32" t="s">
        <v>24</v>
      </c>
      <c r="C9" s="45">
        <v>4010</v>
      </c>
      <c r="D9" s="45">
        <v>8620000</v>
      </c>
      <c r="E9" s="45">
        <f t="shared" si="0"/>
        <v>103</v>
      </c>
      <c r="F9" s="45">
        <f t="shared" si="1"/>
        <v>106</v>
      </c>
      <c r="G9" s="46">
        <f t="shared" si="2"/>
        <v>200640</v>
      </c>
      <c r="I9" s="36" t="s">
        <v>12</v>
      </c>
      <c r="J9" s="46">
        <v>188000</v>
      </c>
    </row>
    <row r="10" spans="1:10" x14ac:dyDescent="0.4">
      <c r="A10" s="36">
        <v>208</v>
      </c>
      <c r="B10" s="32" t="s">
        <v>25</v>
      </c>
      <c r="C10" s="45">
        <v>3930</v>
      </c>
      <c r="D10" s="45">
        <v>8410000</v>
      </c>
      <c r="E10" s="45">
        <f t="shared" si="0"/>
        <v>101</v>
      </c>
      <c r="F10" s="45">
        <f t="shared" si="1"/>
        <v>103</v>
      </c>
      <c r="G10" s="46">
        <f t="shared" si="2"/>
        <v>195840</v>
      </c>
      <c r="I10" s="36" t="s">
        <v>13</v>
      </c>
      <c r="J10" s="46">
        <v>183000</v>
      </c>
    </row>
    <row r="11" spans="1:10" x14ac:dyDescent="0.4">
      <c r="A11" s="36">
        <v>209</v>
      </c>
      <c r="B11" s="32" t="s">
        <v>26</v>
      </c>
      <c r="C11" s="45">
        <v>3800</v>
      </c>
      <c r="D11" s="45">
        <v>7940000</v>
      </c>
      <c r="E11" s="45">
        <f t="shared" si="0"/>
        <v>98</v>
      </c>
      <c r="F11" s="45">
        <f t="shared" si="1"/>
        <v>97</v>
      </c>
      <c r="G11" s="46">
        <f t="shared" si="2"/>
        <v>187200</v>
      </c>
      <c r="I11" s="36" t="s">
        <v>15</v>
      </c>
      <c r="J11" s="46">
        <v>178000</v>
      </c>
    </row>
    <row r="12" spans="1:10" ht="19.5" thickBot="1" x14ac:dyDescent="0.45">
      <c r="A12" s="36"/>
      <c r="B12" s="32"/>
      <c r="C12" s="32"/>
      <c r="D12" s="32"/>
      <c r="E12" s="32"/>
      <c r="F12" s="32"/>
      <c r="G12" s="37"/>
      <c r="I12" s="38" t="s">
        <v>14</v>
      </c>
      <c r="J12" s="48">
        <v>173000</v>
      </c>
    </row>
    <row r="13" spans="1:10" ht="19.5" thickBot="1" x14ac:dyDescent="0.45">
      <c r="A13" s="38"/>
      <c r="B13" s="44" t="s">
        <v>90</v>
      </c>
      <c r="C13" s="47">
        <f>SUM(C3:C11)</f>
        <v>35170</v>
      </c>
      <c r="D13" s="47">
        <f t="shared" ref="D13:G13" si="3">SUM(D3:D11)</f>
        <v>74120000</v>
      </c>
      <c r="E13" s="47"/>
      <c r="F13" s="47"/>
      <c r="G13" s="48">
        <f t="shared" si="3"/>
        <v>1740480</v>
      </c>
    </row>
    <row r="15" spans="1:10" ht="19.5" thickBot="1" x14ac:dyDescent="0.45">
      <c r="A15" s="66" t="s">
        <v>65</v>
      </c>
      <c r="B15" s="66"/>
      <c r="C15" s="66"/>
      <c r="D15" s="66"/>
      <c r="E15" s="66"/>
      <c r="F15" s="66"/>
      <c r="G15" s="66"/>
      <c r="H15" s="66"/>
      <c r="I15" s="66"/>
    </row>
    <row r="16" spans="1:10" x14ac:dyDescent="0.4">
      <c r="A16" s="41" t="s">
        <v>5</v>
      </c>
      <c r="B16" s="42" t="s">
        <v>6</v>
      </c>
      <c r="C16" s="42" t="s">
        <v>9</v>
      </c>
      <c r="D16" s="42" t="s">
        <v>10</v>
      </c>
      <c r="E16" s="42" t="s">
        <v>44</v>
      </c>
      <c r="F16" s="42" t="s">
        <v>39</v>
      </c>
      <c r="G16" s="42" t="s">
        <v>45</v>
      </c>
      <c r="H16" s="42" t="s">
        <v>30</v>
      </c>
      <c r="I16" s="43" t="s">
        <v>31</v>
      </c>
    </row>
    <row r="17" spans="1:9" x14ac:dyDescent="0.4">
      <c r="A17" s="36">
        <v>203</v>
      </c>
      <c r="B17" s="32" t="s">
        <v>20</v>
      </c>
      <c r="C17" s="32">
        <v>16</v>
      </c>
      <c r="D17" s="32" t="s">
        <v>96</v>
      </c>
      <c r="E17" s="45">
        <f t="shared" ref="E17:E25" si="4">VLOOKUP(D17,$I$8:$J$12,2,FALSE)</f>
        <v>178000</v>
      </c>
      <c r="F17" s="45">
        <v>187200</v>
      </c>
      <c r="G17" s="45">
        <f t="shared" ref="G17:G25" si="5">ROUNDDOWN((E17+F17)*5%*C17/20,-1)</f>
        <v>14600</v>
      </c>
      <c r="H17" s="45">
        <f t="shared" ref="H17:H25" si="6">E17+F17+G17</f>
        <v>379800</v>
      </c>
      <c r="I17" s="37" t="str">
        <f t="shared" ref="I17:I25" si="7">IF(AND(C17&gt;=18,H17&gt;=400000),"★★★",IF(AND(C17&gt;=18,H17&gt;=385000),"★★","★"))</f>
        <v>★</v>
      </c>
    </row>
    <row r="18" spans="1:9" x14ac:dyDescent="0.4">
      <c r="A18" s="36">
        <v>202</v>
      </c>
      <c r="B18" s="32" t="s">
        <v>19</v>
      </c>
      <c r="C18" s="32">
        <v>20</v>
      </c>
      <c r="D18" s="32" t="s">
        <v>95</v>
      </c>
      <c r="E18" s="45">
        <f t="shared" si="4"/>
        <v>193000</v>
      </c>
      <c r="F18" s="45">
        <v>199680</v>
      </c>
      <c r="G18" s="45">
        <f t="shared" si="5"/>
        <v>19630</v>
      </c>
      <c r="H18" s="45">
        <f t="shared" si="6"/>
        <v>412310</v>
      </c>
      <c r="I18" s="37" t="str">
        <f t="shared" si="7"/>
        <v>★★★</v>
      </c>
    </row>
    <row r="19" spans="1:9" x14ac:dyDescent="0.4">
      <c r="A19" s="36">
        <v>209</v>
      </c>
      <c r="B19" s="32" t="s">
        <v>26</v>
      </c>
      <c r="C19" s="32">
        <v>16</v>
      </c>
      <c r="D19" s="32" t="s">
        <v>96</v>
      </c>
      <c r="E19" s="45">
        <f t="shared" si="4"/>
        <v>178000</v>
      </c>
      <c r="F19" s="45">
        <v>187200</v>
      </c>
      <c r="G19" s="45">
        <f t="shared" si="5"/>
        <v>14600</v>
      </c>
      <c r="H19" s="45">
        <f t="shared" si="6"/>
        <v>379800</v>
      </c>
      <c r="I19" s="37" t="str">
        <f t="shared" si="7"/>
        <v>★</v>
      </c>
    </row>
    <row r="20" spans="1:9" x14ac:dyDescent="0.4">
      <c r="A20" s="36">
        <v>205</v>
      </c>
      <c r="B20" s="32" t="s">
        <v>22</v>
      </c>
      <c r="C20" s="32">
        <v>21</v>
      </c>
      <c r="D20" s="32" t="s">
        <v>97</v>
      </c>
      <c r="E20" s="45">
        <f t="shared" si="4"/>
        <v>188000</v>
      </c>
      <c r="F20" s="45">
        <v>196800</v>
      </c>
      <c r="G20" s="45">
        <f t="shared" si="5"/>
        <v>20200</v>
      </c>
      <c r="H20" s="45">
        <f t="shared" si="6"/>
        <v>405000</v>
      </c>
      <c r="I20" s="37" t="str">
        <f t="shared" si="7"/>
        <v>★★★</v>
      </c>
    </row>
    <row r="21" spans="1:9" x14ac:dyDescent="0.4">
      <c r="A21" s="36">
        <v>207</v>
      </c>
      <c r="B21" s="32" t="s">
        <v>24</v>
      </c>
      <c r="C21" s="32">
        <v>19</v>
      </c>
      <c r="D21" s="32" t="s">
        <v>95</v>
      </c>
      <c r="E21" s="45">
        <f t="shared" si="4"/>
        <v>193000</v>
      </c>
      <c r="F21" s="45">
        <v>200640</v>
      </c>
      <c r="G21" s="45">
        <f t="shared" si="5"/>
        <v>18690</v>
      </c>
      <c r="H21" s="45">
        <f t="shared" si="6"/>
        <v>412330</v>
      </c>
      <c r="I21" s="37" t="str">
        <f t="shared" si="7"/>
        <v>★★★</v>
      </c>
    </row>
    <row r="22" spans="1:9" x14ac:dyDescent="0.4">
      <c r="A22" s="36">
        <v>208</v>
      </c>
      <c r="B22" s="32" t="s">
        <v>25</v>
      </c>
      <c r="C22" s="32">
        <v>18</v>
      </c>
      <c r="D22" s="32" t="s">
        <v>94</v>
      </c>
      <c r="E22" s="45">
        <f t="shared" si="4"/>
        <v>183000</v>
      </c>
      <c r="F22" s="45">
        <v>195840</v>
      </c>
      <c r="G22" s="45">
        <f t="shared" si="5"/>
        <v>17040</v>
      </c>
      <c r="H22" s="45">
        <f t="shared" si="6"/>
        <v>395880</v>
      </c>
      <c r="I22" s="37" t="str">
        <f t="shared" si="7"/>
        <v>★★</v>
      </c>
    </row>
    <row r="23" spans="1:9" x14ac:dyDescent="0.4">
      <c r="A23" s="36">
        <v>201</v>
      </c>
      <c r="B23" s="32" t="s">
        <v>18</v>
      </c>
      <c r="C23" s="32">
        <v>17</v>
      </c>
      <c r="D23" s="32" t="s">
        <v>94</v>
      </c>
      <c r="E23" s="45">
        <f t="shared" si="4"/>
        <v>183000</v>
      </c>
      <c r="F23" s="45">
        <v>193920</v>
      </c>
      <c r="G23" s="45">
        <f t="shared" si="5"/>
        <v>16010</v>
      </c>
      <c r="H23" s="45">
        <f t="shared" si="6"/>
        <v>392930</v>
      </c>
      <c r="I23" s="37" t="str">
        <f t="shared" si="7"/>
        <v>★</v>
      </c>
    </row>
    <row r="24" spans="1:9" x14ac:dyDescent="0.4">
      <c r="A24" s="36">
        <v>204</v>
      </c>
      <c r="B24" s="32" t="s">
        <v>21</v>
      </c>
      <c r="C24" s="32">
        <v>18</v>
      </c>
      <c r="D24" s="32" t="s">
        <v>97</v>
      </c>
      <c r="E24" s="45">
        <f t="shared" si="4"/>
        <v>188000</v>
      </c>
      <c r="F24" s="45">
        <v>190080</v>
      </c>
      <c r="G24" s="45">
        <f t="shared" si="5"/>
        <v>17010</v>
      </c>
      <c r="H24" s="45">
        <f t="shared" si="6"/>
        <v>395090</v>
      </c>
      <c r="I24" s="37" t="str">
        <f t="shared" si="7"/>
        <v>★★</v>
      </c>
    </row>
    <row r="25" spans="1:9" x14ac:dyDescent="0.4">
      <c r="A25" s="36">
        <v>206</v>
      </c>
      <c r="B25" s="32" t="s">
        <v>23</v>
      </c>
      <c r="C25" s="32">
        <v>17</v>
      </c>
      <c r="D25" s="32" t="s">
        <v>98</v>
      </c>
      <c r="E25" s="45">
        <f t="shared" si="4"/>
        <v>173000</v>
      </c>
      <c r="F25" s="45">
        <v>189120</v>
      </c>
      <c r="G25" s="45">
        <f t="shared" si="5"/>
        <v>15390</v>
      </c>
      <c r="H25" s="45">
        <f t="shared" si="6"/>
        <v>377510</v>
      </c>
      <c r="I25" s="37" t="str">
        <f t="shared" si="7"/>
        <v>★</v>
      </c>
    </row>
    <row r="26" spans="1:9" x14ac:dyDescent="0.4">
      <c r="A26" s="36"/>
      <c r="B26" s="32"/>
      <c r="C26" s="32"/>
      <c r="D26" s="32"/>
      <c r="E26" s="45"/>
      <c r="F26" s="45"/>
      <c r="G26" s="45"/>
      <c r="H26" s="45"/>
      <c r="I26" s="37"/>
    </row>
    <row r="27" spans="1:9" ht="19.5" thickBot="1" x14ac:dyDescent="0.45">
      <c r="A27" s="38"/>
      <c r="B27" s="44" t="s">
        <v>90</v>
      </c>
      <c r="C27" s="39"/>
      <c r="D27" s="39"/>
      <c r="E27" s="47">
        <f>SUM(E17:E25)</f>
        <v>1657000</v>
      </c>
      <c r="F27" s="47">
        <f t="shared" ref="F27:H27" si="8">SUM(F17:F25)</f>
        <v>1740480</v>
      </c>
      <c r="G27" s="47">
        <f t="shared" si="8"/>
        <v>153170</v>
      </c>
      <c r="H27" s="47">
        <f t="shared" si="8"/>
        <v>3550650</v>
      </c>
      <c r="I27" s="40"/>
    </row>
    <row r="28" spans="1:9" ht="19.5" thickBot="1" x14ac:dyDescent="0.45"/>
    <row r="29" spans="1:9" x14ac:dyDescent="0.4">
      <c r="A29" s="33" t="s">
        <v>47</v>
      </c>
      <c r="B29" s="34"/>
      <c r="C29" s="34"/>
      <c r="D29" s="34"/>
      <c r="E29" s="49">
        <f>DSUM($A$16:$I$25,$H$16,$A$32:$A$33)</f>
        <v>2321010</v>
      </c>
    </row>
    <row r="30" spans="1:9" ht="19.5" thickBot="1" x14ac:dyDescent="0.45">
      <c r="A30" s="38" t="s">
        <v>48</v>
      </c>
      <c r="B30" s="39"/>
      <c r="C30" s="39"/>
      <c r="D30" s="39"/>
      <c r="E30" s="48">
        <f>DMAX($A$16:$I$25,$G$16,$B$32:$B$33)</f>
        <v>20200</v>
      </c>
    </row>
    <row r="32" spans="1:9" x14ac:dyDescent="0.4">
      <c r="A32" t="s">
        <v>9</v>
      </c>
      <c r="B32" t="s">
        <v>10</v>
      </c>
    </row>
    <row r="33" spans="1:2" x14ac:dyDescent="0.4">
      <c r="A33" t="s">
        <v>93</v>
      </c>
      <c r="B33" t="s">
        <v>92</v>
      </c>
    </row>
  </sheetData>
  <sortState xmlns:xlrd2="http://schemas.microsoft.com/office/spreadsheetml/2017/richdata2" ref="A17:I25">
    <sortCondition ref="B17:B25"/>
  </sortState>
  <mergeCells count="2">
    <mergeCell ref="A15:I15"/>
    <mergeCell ref="A1:G1"/>
  </mergeCells>
  <phoneticPr fontId="2"/>
  <pageMargins left="0.70866141732283472" right="0.70866141732283472" top="0.74803149606299213" bottom="0.74803149606299213" header="0.31496062992125984" footer="0.31496062992125984"/>
  <pageSetup paperSize="9" scale="35" orientation="landscape" r:id="rId1"/>
  <headerFooter>
    <oddHeader>&amp;Lぱそんこ小次郎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旭川 ぱそんこ</dc:creator>
  <cp:lastModifiedBy>旭川 ぱそんこ</cp:lastModifiedBy>
  <cp:lastPrinted>2025-05-01T06:09:38Z</cp:lastPrinted>
  <dcterms:created xsi:type="dcterms:W3CDTF">2025-04-30T09:11:17Z</dcterms:created>
  <dcterms:modified xsi:type="dcterms:W3CDTF">2025-05-01T06:11:03Z</dcterms:modified>
</cp:coreProperties>
</file>